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015" windowHeight="9240" activeTab="1"/>
  </bookViews>
  <sheets>
    <sheet name="Mission 1 - Question 2" sheetId="1" r:id="rId1"/>
    <sheet name="Mission 1 - Questions 3 et 7" sheetId="2" r:id="rId2"/>
  </sheets>
  <calcPr calcId="152511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/>
  <c r="K5"/>
  <c r="K6"/>
  <c r="K7"/>
  <c r="K3"/>
  <c r="J4"/>
  <c r="J5"/>
  <c r="J6"/>
  <c r="J7"/>
  <c r="J3"/>
  <c r="I3"/>
  <c r="I4"/>
  <c r="I5"/>
  <c r="I6"/>
  <c r="I7"/>
  <c r="H4"/>
  <c r="H5"/>
  <c r="H6"/>
  <c r="H7"/>
  <c r="H3"/>
  <c r="J21"/>
  <c r="K21"/>
  <c r="I21"/>
  <c r="H21"/>
  <c r="D21"/>
  <c r="B21"/>
  <c r="F21"/>
  <c r="G21"/>
  <c r="E21"/>
  <c r="C21"/>
  <c r="J20"/>
  <c r="K20"/>
  <c r="I20"/>
  <c r="H20"/>
  <c r="D20"/>
  <c r="B20"/>
  <c r="F20"/>
  <c r="G20"/>
  <c r="E20"/>
  <c r="C20"/>
  <c r="J19"/>
  <c r="K19"/>
  <c r="I19"/>
  <c r="H19"/>
  <c r="D19"/>
  <c r="B19"/>
  <c r="F19"/>
  <c r="G19"/>
  <c r="E19"/>
  <c r="C19"/>
  <c r="C4"/>
  <c r="G4"/>
  <c r="J18"/>
  <c r="B4"/>
  <c r="F4"/>
  <c r="K18"/>
  <c r="I18"/>
  <c r="H18"/>
  <c r="E4"/>
  <c r="D18"/>
  <c r="B18"/>
  <c r="F18"/>
  <c r="D4"/>
  <c r="G18"/>
  <c r="E18"/>
  <c r="C18"/>
  <c r="L12"/>
  <c r="L11"/>
  <c r="L13"/>
  <c r="K12"/>
  <c r="K11"/>
  <c r="K13"/>
  <c r="M13"/>
  <c r="I12"/>
  <c r="I11"/>
  <c r="I13"/>
  <c r="H12"/>
  <c r="H11"/>
  <c r="H13"/>
  <c r="J13"/>
  <c r="F12"/>
  <c r="F11"/>
  <c r="F13"/>
  <c r="E12"/>
  <c r="E11"/>
  <c r="E13"/>
  <c r="G13"/>
  <c r="C12"/>
  <c r="C11"/>
  <c r="C13"/>
  <c r="B12"/>
  <c r="B11"/>
  <c r="B13"/>
  <c r="D13"/>
  <c r="M12"/>
  <c r="J12"/>
  <c r="G12"/>
  <c r="D12"/>
  <c r="M11"/>
  <c r="J11"/>
  <c r="G11"/>
  <c r="D11"/>
  <c r="B4" i="1"/>
  <c r="F4"/>
  <c r="K12"/>
  <c r="K11"/>
  <c r="K13"/>
  <c r="C4"/>
  <c r="G4"/>
  <c r="L12"/>
  <c r="L11"/>
  <c r="L13"/>
  <c r="M13"/>
  <c r="I12"/>
  <c r="I11"/>
  <c r="I13"/>
  <c r="H12"/>
  <c r="H11"/>
  <c r="H13"/>
  <c r="J13"/>
  <c r="E4"/>
  <c r="F12"/>
  <c r="F11"/>
  <c r="F13"/>
  <c r="D4"/>
  <c r="E12"/>
  <c r="E11"/>
  <c r="E13"/>
  <c r="G13"/>
  <c r="C12"/>
  <c r="C11"/>
  <c r="C13"/>
  <c r="B12"/>
  <c r="B11"/>
  <c r="B13"/>
  <c r="D13"/>
  <c r="M12"/>
  <c r="J12"/>
  <c r="G12"/>
  <c r="D12"/>
  <c r="M11"/>
  <c r="J11"/>
  <c r="G11"/>
  <c r="D11"/>
</calcChain>
</file>

<file path=xl/sharedStrings.xml><?xml version="1.0" encoding="utf-8"?>
<sst xmlns="http://schemas.openxmlformats.org/spreadsheetml/2006/main" count="85" uniqueCount="16">
  <si>
    <t xml:space="preserve">CA HT </t>
  </si>
  <si>
    <t>Coût d'achat des marchandises vendues</t>
  </si>
  <si>
    <t>N-1</t>
  </si>
  <si>
    <t>N</t>
  </si>
  <si>
    <t>Magasin</t>
  </si>
  <si>
    <t>Secteur vêtements</t>
  </si>
  <si>
    <t>Vêtements grand public</t>
  </si>
  <si>
    <t>Vêtements techniques</t>
  </si>
  <si>
    <t>Chaussures et bottes</t>
  </si>
  <si>
    <t>Nombre d'achats</t>
  </si>
  <si>
    <t>Taux de marque</t>
  </si>
  <si>
    <t>Marge</t>
  </si>
  <si>
    <t>Evolution</t>
  </si>
  <si>
    <t>CA</t>
  </si>
  <si>
    <t>Panier moyen</t>
  </si>
  <si>
    <t>Contribution vêtements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</si>
</sst>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0" fillId="0" borderId="0" xfId="2" applyFont="1" applyAlignment="1">
      <alignment horizontal="center"/>
    </xf>
    <xf numFmtId="44" fontId="0" fillId="0" borderId="0" xfId="1" applyFont="1"/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2" fontId="2" fillId="0" borderId="1" xfId="0" applyNumberFormat="1" applyFont="1" applyBorder="1"/>
    <xf numFmtId="10" fontId="2" fillId="0" borderId="1" xfId="2" applyNumberFormat="1" applyFont="1" applyBorder="1"/>
    <xf numFmtId="9" fontId="0" fillId="0" borderId="1" xfId="2" applyFont="1" applyBorder="1"/>
    <xf numFmtId="0" fontId="0" fillId="0" borderId="0" xfId="0" applyAlignment="1"/>
    <xf numFmtId="9" fontId="0" fillId="0" borderId="0" xfId="2" applyFont="1"/>
    <xf numFmtId="164" fontId="0" fillId="0" borderId="0" xfId="3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Chiffre d'affaires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'Mission 1 - Questions 3 et 7'!$B$2</c:f>
              <c:strCache>
                <c:ptCount val="1"/>
                <c:pt idx="0">
                  <c:v>N-1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'Mission 1 - Questions 3 et 7'!$A$5:$A$7</c:f>
              <c:strCache>
                <c:ptCount val="3"/>
                <c:pt idx="0">
                  <c:v>Vêtements grand public</c:v>
                </c:pt>
                <c:pt idx="1">
                  <c:v>Vêtements techniques</c:v>
                </c:pt>
                <c:pt idx="2">
                  <c:v>Chaussures et bottes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'Mission 1 - Questions 3 et 7'!$A$4:$A$7</c15:sqref>
                  </c15:fullRef>
                </c:ext>
              </c:extLst>
            </c:strRef>
          </c:cat>
          <c:val>
            <c:numRef>
              <c:f>'Mission 1 - Questions 3 et 7'!$B$5:$B$7</c:f>
              <c:numCache>
                <c:formatCode>#,##0</c:formatCode>
                <c:ptCount val="3"/>
                <c:pt idx="0">
                  <c:v>77830</c:v>
                </c:pt>
                <c:pt idx="1">
                  <c:v>18340</c:v>
                </c:pt>
                <c:pt idx="2">
                  <c:v>32200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'Mission 1 - Questions 3 et 7'!$B$4:$B$7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'Mission 1 - Questions 3 et 7'!$C$2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'Mission 1 - Questions 3 et 7'!$A$5:$A$7</c:f>
              <c:strCache>
                <c:ptCount val="3"/>
                <c:pt idx="0">
                  <c:v>Vêtements grand public</c:v>
                </c:pt>
                <c:pt idx="1">
                  <c:v>Vêtements techniques</c:v>
                </c:pt>
                <c:pt idx="2">
                  <c:v>Chaussures et bottes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'Mission 1 - Questions 3 et 7'!$A$4:$A$7</c15:sqref>
                  </c15:fullRef>
                </c:ext>
              </c:extLst>
            </c:strRef>
          </c:cat>
          <c:val>
            <c:numRef>
              <c:f>'Mission 1 - Questions 3 et 7'!$C$5:$C$7</c:f>
              <c:numCache>
                <c:formatCode>#,##0</c:formatCode>
                <c:ptCount val="3"/>
                <c:pt idx="0">
                  <c:v>84960</c:v>
                </c:pt>
                <c:pt idx="1">
                  <c:v>16620</c:v>
                </c:pt>
                <c:pt idx="2">
                  <c:v>32280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'Mission 1 - Questions 3 et 7'!$C$4:$C$7</c15:sqref>
                  </c15:fullRef>
                </c:ext>
              </c:extLst>
            </c:numRef>
          </c:val>
        </c:ser>
        <c:dLbls/>
        <c:gapWidth val="182"/>
        <c:axId val="101001088"/>
        <c:axId val="101002624"/>
      </c:barChart>
      <c:catAx>
        <c:axId val="10100108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02624"/>
        <c:crosses val="autoZero"/>
        <c:auto val="1"/>
        <c:lblAlgn val="ctr"/>
        <c:lblOffset val="100"/>
      </c:catAx>
      <c:valAx>
        <c:axId val="10100262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01088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Taux de marque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'Mission 1 - Questions 3 et 7'!$D$2</c:f>
              <c:strCache>
                <c:ptCount val="1"/>
                <c:pt idx="0">
                  <c:v>N-1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'Mission 1 - Questions 3 et 7'!$A$5:$A$7</c:f>
              <c:strCache>
                <c:ptCount val="3"/>
                <c:pt idx="0">
                  <c:v>Vêtements grand public</c:v>
                </c:pt>
                <c:pt idx="1">
                  <c:v>Vêtements techniques</c:v>
                </c:pt>
                <c:pt idx="2">
                  <c:v>Chaussures et bottes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'Mission 1 - Questions 3 et 7'!$A$4:$A$7</c15:sqref>
                  </c15:fullRef>
                </c:ext>
              </c:extLst>
            </c:strRef>
          </c:cat>
          <c:val>
            <c:numRef>
              <c:f>'Mission 1 - Questions 3 et 7'!$H$5:$H$7</c:f>
              <c:numCache>
                <c:formatCode>0%</c:formatCode>
                <c:ptCount val="3"/>
                <c:pt idx="0">
                  <c:v>0.29577283823718359</c:v>
                </c:pt>
                <c:pt idx="1">
                  <c:v>0.52671755725190839</c:v>
                </c:pt>
                <c:pt idx="2">
                  <c:v>0.3658385093167702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'Mission 1 - Questions 3 et 7'!$H$4:$H$7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'Mission 1 - Questions 3 et 7'!$E$2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'Mission 1 - Questions 3 et 7'!$A$5:$A$7</c:f>
              <c:strCache>
                <c:ptCount val="3"/>
                <c:pt idx="0">
                  <c:v>Vêtements grand public</c:v>
                </c:pt>
                <c:pt idx="1">
                  <c:v>Vêtements techniques</c:v>
                </c:pt>
                <c:pt idx="2">
                  <c:v>Chaussures et bottes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'Mission 1 - Questions 3 et 7'!$A$4:$A$7</c15:sqref>
                  </c15:fullRef>
                </c:ext>
              </c:extLst>
            </c:strRef>
          </c:cat>
          <c:val>
            <c:numRef>
              <c:f>'Mission 1 - Questions 3 et 7'!$I$5:$I$7</c:f>
              <c:numCache>
                <c:formatCode>0%</c:formatCode>
                <c:ptCount val="3"/>
                <c:pt idx="0">
                  <c:v>0.2335216572504708</c:v>
                </c:pt>
                <c:pt idx="1">
                  <c:v>0.5752105896510229</c:v>
                </c:pt>
                <c:pt idx="2">
                  <c:v>0.3701982651796778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'Mission 1 - Questions 3 et 7'!$I$4:$I$7</c15:sqref>
                  </c15:fullRef>
                </c:ext>
              </c:extLst>
            </c:numRef>
          </c:val>
        </c:ser>
        <c:dLbls/>
        <c:gapWidth val="219"/>
        <c:overlap val="-27"/>
        <c:axId val="102320384"/>
        <c:axId val="102326272"/>
      </c:barChart>
      <c:catAx>
        <c:axId val="1023203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26272"/>
        <c:crosses val="autoZero"/>
        <c:auto val="1"/>
        <c:lblAlgn val="ctr"/>
        <c:lblOffset val="100"/>
      </c:catAx>
      <c:valAx>
        <c:axId val="102326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2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Panier moyen</a:t>
            </a:r>
          </a:p>
        </c:rich>
      </c:tx>
      <c:layout/>
      <c:spPr>
        <a:noFill/>
        <a:ln>
          <a:noFill/>
        </a:ln>
        <a:effectLst/>
      </c:spPr>
    </c:title>
    <c:view3D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v>N-1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'Mission 1 - Questions 3 et 7'!$A$5:$A$7</c:f>
              <c:strCache>
                <c:ptCount val="3"/>
                <c:pt idx="0">
                  <c:v>Vêtements grand public</c:v>
                </c:pt>
                <c:pt idx="1">
                  <c:v>Vêtements techniques</c:v>
                </c:pt>
                <c:pt idx="2">
                  <c:v>Chaussures et bottes</c:v>
                </c:pt>
              </c:strCache>
            </c:strRef>
          </c:cat>
          <c:val>
            <c:numRef>
              <c:f>'Mission 1 - Questions 3 et 7'!$J$5:$J$7</c:f>
              <c:numCache>
                <c:formatCode>_-* #,##0\ _€_-;\-* #,##0\ _€_-;_-* "-"??\ _€_-;_-@_-</c:formatCode>
                <c:ptCount val="3"/>
                <c:pt idx="0">
                  <c:v>26.742209631728045</c:v>
                </c:pt>
                <c:pt idx="1">
                  <c:v>47.758620689655174</c:v>
                </c:pt>
                <c:pt idx="2">
                  <c:v>37.231833910034602</c:v>
                </c:pt>
              </c:numCache>
            </c:numRef>
          </c:val>
        </c:ser>
        <c:ser>
          <c:idx val="1"/>
          <c:order val="1"/>
          <c:tx>
            <c:v>N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'Mission 1 - Questions 3 et 7'!$A$5:$A$7</c:f>
              <c:strCache>
                <c:ptCount val="3"/>
                <c:pt idx="0">
                  <c:v>Vêtements grand public</c:v>
                </c:pt>
                <c:pt idx="1">
                  <c:v>Vêtements techniques</c:v>
                </c:pt>
                <c:pt idx="2">
                  <c:v>Chaussures et bottes</c:v>
                </c:pt>
              </c:strCache>
            </c:strRef>
          </c:cat>
          <c:val>
            <c:numRef>
              <c:f>'Mission 1 - Questions 3 et 7'!$K$5:$K$7</c:f>
              <c:numCache>
                <c:formatCode>_-* #,##0\ _€_-;\-* #,##0\ _€_-;_-* "-"??\ _€_-;_-@_-</c:formatCode>
                <c:ptCount val="3"/>
                <c:pt idx="0">
                  <c:v>18.397574707665655</c:v>
                </c:pt>
                <c:pt idx="1">
                  <c:v>55.033112582781456</c:v>
                </c:pt>
                <c:pt idx="2">
                  <c:v>40.451127819548873</c:v>
                </c:pt>
              </c:numCache>
            </c:numRef>
          </c:val>
        </c:ser>
        <c:dLbls/>
        <c:gapWidth val="182"/>
        <c:shape val="box"/>
        <c:axId val="102348288"/>
        <c:axId val="102349824"/>
        <c:axId val="0"/>
      </c:bar3DChart>
      <c:catAx>
        <c:axId val="102348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49824"/>
        <c:crosses val="autoZero"/>
        <c:auto val="1"/>
        <c:lblAlgn val="ctr"/>
        <c:lblOffset val="100"/>
      </c:catAx>
      <c:valAx>
        <c:axId val="1023498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34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Marge</a:t>
            </a: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'Mission 1 - Questions 3 et 7'!$A$19:$A$21</c:f>
              <c:strCache>
                <c:ptCount val="3"/>
                <c:pt idx="0">
                  <c:v>Vêtements grand public</c:v>
                </c:pt>
                <c:pt idx="1">
                  <c:v>Vêtements techniques</c:v>
                </c:pt>
                <c:pt idx="2">
                  <c:v>Chaussures et bottes</c:v>
                </c:pt>
              </c:strCache>
            </c:strRef>
          </c:cat>
          <c:val>
            <c:numRef>
              <c:f>'Mission 1 - Questions 3 et 7'!$D$19:$D$21</c:f>
              <c:numCache>
                <c:formatCode>#,##0</c:formatCode>
                <c:ptCount val="3"/>
                <c:pt idx="0">
                  <c:v>19840</c:v>
                </c:pt>
                <c:pt idx="1">
                  <c:v>9560</c:v>
                </c:pt>
                <c:pt idx="2">
                  <c:v>11950</c:v>
                </c:pt>
              </c:numCache>
            </c:numRef>
          </c:val>
        </c:ser>
        <c:dLbls/>
      </c:pie3D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385763</xdr:colOff>
      <xdr:row>22</xdr:row>
      <xdr:rowOff>9525</xdr:rowOff>
    </xdr:from>
    <xdr:to>
      <xdr:col>4</xdr:col>
      <xdr:colOff>23135</xdr:colOff>
      <xdr:row>33</xdr:row>
      <xdr:rowOff>104938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33</xdr:row>
      <xdr:rowOff>85725</xdr:rowOff>
    </xdr:from>
    <xdr:to>
      <xdr:col>4</xdr:col>
      <xdr:colOff>9525</xdr:colOff>
      <xdr:row>44</xdr:row>
      <xdr:rowOff>38100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28116</xdr:colOff>
      <xdr:row>33</xdr:row>
      <xdr:rowOff>117973</xdr:rowOff>
    </xdr:from>
    <xdr:to>
      <xdr:col>8</xdr:col>
      <xdr:colOff>457200</xdr:colOff>
      <xdr:row>44</xdr:row>
      <xdr:rowOff>38100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</xdr:colOff>
      <xdr:row>22</xdr:row>
      <xdr:rowOff>9526</xdr:rowOff>
    </xdr:from>
    <xdr:to>
      <xdr:col>8</xdr:col>
      <xdr:colOff>466725</xdr:colOff>
      <xdr:row>33</xdr:row>
      <xdr:rowOff>95250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"/>
  <sheetViews>
    <sheetView topLeftCell="C1" workbookViewId="0">
      <selection activeCell="M13" sqref="M13"/>
    </sheetView>
  </sheetViews>
  <sheetFormatPr baseColWidth="10" defaultRowHeight="15"/>
  <cols>
    <col min="1" max="1" width="23.85546875" customWidth="1"/>
    <col min="7" max="7" width="12" bestFit="1" customWidth="1"/>
  </cols>
  <sheetData>
    <row r="1" spans="1:18" ht="30" customHeight="1">
      <c r="A1" s="19"/>
      <c r="B1" s="20" t="s">
        <v>0</v>
      </c>
      <c r="C1" s="20"/>
      <c r="D1" s="20" t="s">
        <v>1</v>
      </c>
      <c r="E1" s="20"/>
      <c r="F1" s="20" t="s">
        <v>9</v>
      </c>
      <c r="G1" s="20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>
      <c r="A2" s="19"/>
      <c r="B2" s="2" t="s">
        <v>2</v>
      </c>
      <c r="C2" s="2" t="s">
        <v>3</v>
      </c>
      <c r="D2" s="2" t="s">
        <v>2</v>
      </c>
      <c r="E2" s="2" t="s">
        <v>3</v>
      </c>
      <c r="F2" s="2" t="s">
        <v>2</v>
      </c>
      <c r="G2" s="2" t="s">
        <v>3</v>
      </c>
    </row>
    <row r="3" spans="1:18">
      <c r="A3" s="3" t="s">
        <v>4</v>
      </c>
      <c r="B3" s="4">
        <v>652230</v>
      </c>
      <c r="C3" s="4">
        <v>669850</v>
      </c>
      <c r="D3" s="4">
        <v>381130</v>
      </c>
      <c r="E3" s="4">
        <v>397790</v>
      </c>
      <c r="F3" s="4">
        <v>14102</v>
      </c>
      <c r="G3" s="4">
        <v>13585</v>
      </c>
      <c r="K3" s="1"/>
      <c r="L3" s="1"/>
      <c r="O3" s="5"/>
      <c r="P3" s="5"/>
      <c r="Q3" s="6"/>
      <c r="R3" s="6"/>
    </row>
    <row r="4" spans="1:18">
      <c r="A4" s="3" t="s">
        <v>5</v>
      </c>
      <c r="B4" s="4">
        <f>B5+B6+B7</f>
        <v>128370</v>
      </c>
      <c r="C4" s="4">
        <f t="shared" ref="C4:G4" si="0">C5+C6+C7</f>
        <v>133860</v>
      </c>
      <c r="D4" s="4">
        <f t="shared" si="0"/>
        <v>83910</v>
      </c>
      <c r="E4" s="4">
        <f t="shared" si="0"/>
        <v>92510</v>
      </c>
      <c r="F4" s="4">
        <f t="shared" si="0"/>
        <v>4392</v>
      </c>
      <c r="G4" s="4">
        <f t="shared" si="0"/>
        <v>5718</v>
      </c>
      <c r="I4" s="5"/>
      <c r="J4" s="5"/>
      <c r="K4" s="1"/>
      <c r="L4" s="1"/>
      <c r="M4" s="5"/>
      <c r="N4" s="5"/>
      <c r="O4" s="5"/>
      <c r="P4" s="5"/>
      <c r="Q4" s="6"/>
      <c r="R4" s="6"/>
    </row>
    <row r="5" spans="1:18">
      <c r="A5" s="3" t="s">
        <v>6</v>
      </c>
      <c r="B5" s="4">
        <v>77830</v>
      </c>
      <c r="C5" s="4">
        <v>84960</v>
      </c>
      <c r="D5" s="4">
        <v>54810</v>
      </c>
      <c r="E5" s="4">
        <v>65120</v>
      </c>
      <c r="F5" s="4">
        <v>3177</v>
      </c>
      <c r="G5" s="4">
        <v>4618</v>
      </c>
      <c r="I5" s="5"/>
      <c r="J5" s="5"/>
      <c r="K5" s="1"/>
      <c r="L5" s="1"/>
      <c r="M5" s="5"/>
      <c r="N5" s="5"/>
      <c r="O5" s="5"/>
      <c r="P5" s="5"/>
      <c r="Q5" s="6"/>
      <c r="R5" s="6"/>
    </row>
    <row r="6" spans="1:18">
      <c r="A6" s="3" t="s">
        <v>7</v>
      </c>
      <c r="B6" s="4">
        <v>18340</v>
      </c>
      <c r="C6" s="4">
        <v>16620</v>
      </c>
      <c r="D6" s="4">
        <v>8680</v>
      </c>
      <c r="E6" s="4">
        <v>7060</v>
      </c>
      <c r="F6" s="4">
        <v>348</v>
      </c>
      <c r="G6" s="4">
        <v>302</v>
      </c>
      <c r="I6" s="5"/>
      <c r="J6" s="5"/>
      <c r="K6" s="1"/>
      <c r="L6" s="1"/>
      <c r="M6" s="5"/>
      <c r="N6" s="5"/>
      <c r="O6" s="5"/>
      <c r="P6" s="5"/>
      <c r="Q6" s="6"/>
      <c r="R6" s="6"/>
    </row>
    <row r="7" spans="1:18">
      <c r="A7" s="3" t="s">
        <v>8</v>
      </c>
      <c r="B7" s="4">
        <v>32200</v>
      </c>
      <c r="C7" s="4">
        <v>32280</v>
      </c>
      <c r="D7" s="4">
        <v>20420</v>
      </c>
      <c r="E7" s="4">
        <v>20330</v>
      </c>
      <c r="F7" s="4">
        <v>867</v>
      </c>
      <c r="G7" s="4">
        <v>798</v>
      </c>
      <c r="I7" s="5"/>
      <c r="J7" s="5"/>
      <c r="K7" s="1"/>
      <c r="L7" s="1"/>
      <c r="M7" s="5"/>
      <c r="N7" s="5"/>
      <c r="O7" s="5"/>
      <c r="P7" s="5"/>
      <c r="Q7" s="6"/>
      <c r="R7" s="6"/>
    </row>
    <row r="9" spans="1:18">
      <c r="A9" s="7"/>
      <c r="B9" s="18" t="s">
        <v>13</v>
      </c>
      <c r="C9" s="18"/>
      <c r="D9" s="18"/>
      <c r="E9" s="18" t="s">
        <v>11</v>
      </c>
      <c r="F9" s="18"/>
      <c r="G9" s="18"/>
      <c r="H9" s="18" t="s">
        <v>9</v>
      </c>
      <c r="I9" s="18"/>
      <c r="J9" s="18"/>
      <c r="K9" s="18" t="s">
        <v>14</v>
      </c>
      <c r="L9" s="18"/>
      <c r="M9" s="18"/>
    </row>
    <row r="10" spans="1:18">
      <c r="A10" s="7"/>
      <c r="B10" s="2" t="s">
        <v>2</v>
      </c>
      <c r="C10" s="2" t="s">
        <v>3</v>
      </c>
      <c r="D10" s="10" t="s">
        <v>12</v>
      </c>
      <c r="E10" s="2" t="s">
        <v>2</v>
      </c>
      <c r="F10" s="2" t="s">
        <v>3</v>
      </c>
      <c r="G10" s="10" t="s">
        <v>12</v>
      </c>
      <c r="H10" s="2" t="s">
        <v>2</v>
      </c>
      <c r="I10" s="2" t="s">
        <v>3</v>
      </c>
      <c r="J10" s="10" t="s">
        <v>12</v>
      </c>
      <c r="K10" s="2" t="s">
        <v>2</v>
      </c>
      <c r="L10" s="2" t="s">
        <v>3</v>
      </c>
      <c r="M10" s="10" t="s">
        <v>12</v>
      </c>
    </row>
    <row r="11" spans="1:18">
      <c r="A11" s="3" t="s">
        <v>4</v>
      </c>
      <c r="B11" s="11">
        <f>B3</f>
        <v>652230</v>
      </c>
      <c r="C11" s="11">
        <f>C3</f>
        <v>669850</v>
      </c>
      <c r="D11" s="12">
        <f>C11/B11*100</f>
        <v>102.70150100424698</v>
      </c>
      <c r="E11" s="11">
        <f>B3-D3</f>
        <v>271100</v>
      </c>
      <c r="F11" s="11">
        <f>C3-E3</f>
        <v>272060</v>
      </c>
      <c r="G11" s="12">
        <f>F11/E11*100</f>
        <v>100.35411287347841</v>
      </c>
      <c r="H11" s="11">
        <f>F3</f>
        <v>14102</v>
      </c>
      <c r="I11" s="11">
        <f>G3</f>
        <v>13585</v>
      </c>
      <c r="J11" s="12">
        <f>I11/H11*100</f>
        <v>96.333853354134163</v>
      </c>
      <c r="K11" s="12">
        <f>B3/F3</f>
        <v>46.25088639909233</v>
      </c>
      <c r="L11" s="12">
        <f>C3/G3</f>
        <v>49.30806036069194</v>
      </c>
      <c r="M11" s="12">
        <f>L11/K11*100</f>
        <v>106.60997918011709</v>
      </c>
    </row>
    <row r="12" spans="1:18">
      <c r="A12" s="3" t="s">
        <v>5</v>
      </c>
      <c r="B12" s="11">
        <f>B4</f>
        <v>128370</v>
      </c>
      <c r="C12" s="11">
        <f>C4</f>
        <v>133860</v>
      </c>
      <c r="D12" s="12">
        <f>C12/B12*100</f>
        <v>104.27670016358962</v>
      </c>
      <c r="E12" s="11">
        <f>B4-D4</f>
        <v>44460</v>
      </c>
      <c r="F12" s="11">
        <f>C4-E4</f>
        <v>41350</v>
      </c>
      <c r="G12" s="12">
        <f>F12/E12*100</f>
        <v>93.004948268106162</v>
      </c>
      <c r="H12" s="11">
        <f>F4</f>
        <v>4392</v>
      </c>
      <c r="I12" s="11">
        <f>G4</f>
        <v>5718</v>
      </c>
      <c r="J12" s="12">
        <f>I12/H12*100</f>
        <v>130.19125683060108</v>
      </c>
      <c r="K12" s="12">
        <f>B4/F4</f>
        <v>29.228142076502731</v>
      </c>
      <c r="L12" s="12">
        <f>C4/G4</f>
        <v>23.410283315844701</v>
      </c>
      <c r="M12" s="12">
        <f>L12/K12*100</f>
        <v>80.095009989241987</v>
      </c>
    </row>
    <row r="13" spans="1:18">
      <c r="A13" s="3" t="s">
        <v>15</v>
      </c>
      <c r="B13" s="13">
        <f>B12/B11</f>
        <v>0.19681707373165908</v>
      </c>
      <c r="C13" s="13">
        <f>C12/C11</f>
        <v>0.19983578413077555</v>
      </c>
      <c r="D13" s="12">
        <f>C13/B13*100</f>
        <v>101.53376449607832</v>
      </c>
      <c r="E13" s="13">
        <f>E12/E11</f>
        <v>0.16399852452969385</v>
      </c>
      <c r="F13" s="13">
        <f>F12/F11</f>
        <v>0.15198853194148348</v>
      </c>
      <c r="G13" s="12">
        <f>F13/E13*100</f>
        <v>92.676767902240599</v>
      </c>
      <c r="H13" s="13">
        <f>H12/H11</f>
        <v>0.31144518508013047</v>
      </c>
      <c r="I13" s="13">
        <f>I12/I11</f>
        <v>0.42090541037909457</v>
      </c>
      <c r="J13" s="12">
        <f>I13/H13*100</f>
        <v>135.14590385168469</v>
      </c>
      <c r="K13" s="13">
        <f>K12/K11</f>
        <v>0.63194771715934794</v>
      </c>
      <c r="L13" s="13">
        <f>L12/L11</f>
        <v>0.47477599290251588</v>
      </c>
      <c r="M13" s="12">
        <f>L13/K13*100</f>
        <v>75.128998809690984</v>
      </c>
    </row>
  </sheetData>
  <mergeCells count="8">
    <mergeCell ref="B9:D9"/>
    <mergeCell ref="E9:G9"/>
    <mergeCell ref="H9:J9"/>
    <mergeCell ref="K9:M9"/>
    <mergeCell ref="A1:A2"/>
    <mergeCell ref="B1:C1"/>
    <mergeCell ref="D1:E1"/>
    <mergeCell ref="F1:G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"/>
  <sheetViews>
    <sheetView tabSelected="1" topLeftCell="A26" zoomScale="110" zoomScaleNormal="110" workbookViewId="0">
      <selection activeCell="B47" sqref="B47"/>
    </sheetView>
  </sheetViews>
  <sheetFormatPr baseColWidth="10" defaultRowHeight="15"/>
  <cols>
    <col min="1" max="1" width="23.85546875" customWidth="1"/>
    <col min="7" max="7" width="12" bestFit="1" customWidth="1"/>
  </cols>
  <sheetData>
    <row r="1" spans="1:13" ht="31.5" customHeight="1">
      <c r="A1" s="19"/>
      <c r="B1" s="20" t="s">
        <v>0</v>
      </c>
      <c r="C1" s="20"/>
      <c r="D1" s="20" t="s">
        <v>1</v>
      </c>
      <c r="E1" s="20"/>
      <c r="F1" s="20" t="s">
        <v>9</v>
      </c>
      <c r="G1" s="20"/>
      <c r="I1" s="15"/>
      <c r="J1" s="15"/>
      <c r="K1" s="15"/>
      <c r="L1" s="15"/>
      <c r="M1" s="15"/>
    </row>
    <row r="2" spans="1:13">
      <c r="A2" s="19"/>
      <c r="B2" s="2" t="s">
        <v>2</v>
      </c>
      <c r="C2" s="2" t="s">
        <v>3</v>
      </c>
      <c r="D2" s="2" t="s">
        <v>2</v>
      </c>
      <c r="E2" s="2" t="s">
        <v>3</v>
      </c>
      <c r="F2" s="2" t="s">
        <v>2</v>
      </c>
      <c r="G2" s="2" t="s">
        <v>3</v>
      </c>
    </row>
    <row r="3" spans="1:13">
      <c r="A3" s="3" t="s">
        <v>4</v>
      </c>
      <c r="B3" s="4">
        <v>652230</v>
      </c>
      <c r="C3" s="4">
        <v>669850</v>
      </c>
      <c r="D3" s="4">
        <v>381130</v>
      </c>
      <c r="E3" s="4">
        <v>397790</v>
      </c>
      <c r="F3" s="4">
        <v>14102</v>
      </c>
      <c r="G3" s="4">
        <v>13585</v>
      </c>
      <c r="H3" s="16">
        <f>(B3-D3)/B3</f>
        <v>0.41565092068748755</v>
      </c>
      <c r="I3" s="16">
        <f>(C3-E3)/C3</f>
        <v>0.40615063073822499</v>
      </c>
      <c r="J3" s="17">
        <f>C3/F3</f>
        <v>47.500354559636932</v>
      </c>
      <c r="K3" s="17">
        <f>C3/G3</f>
        <v>49.30806036069194</v>
      </c>
      <c r="L3" s="1"/>
    </row>
    <row r="4" spans="1:13">
      <c r="A4" s="3" t="s">
        <v>5</v>
      </c>
      <c r="B4" s="4">
        <f>B5+B6+B7</f>
        <v>128370</v>
      </c>
      <c r="C4" s="4">
        <f t="shared" ref="C4:G4" si="0">C5+C6+C7</f>
        <v>133860</v>
      </c>
      <c r="D4" s="4">
        <f t="shared" si="0"/>
        <v>83910</v>
      </c>
      <c r="E4" s="4">
        <f t="shared" si="0"/>
        <v>92510</v>
      </c>
      <c r="F4" s="4">
        <f t="shared" si="0"/>
        <v>4392</v>
      </c>
      <c r="G4" s="4">
        <f t="shared" si="0"/>
        <v>5718</v>
      </c>
      <c r="H4" s="16">
        <f t="shared" ref="H4:I7" si="1">(B4-D4)/B4</f>
        <v>0.34634260341201217</v>
      </c>
      <c r="I4" s="16">
        <f t="shared" si="1"/>
        <v>0.3089048259375467</v>
      </c>
      <c r="J4" s="17">
        <f t="shared" ref="J4:J7" si="2">C4/F4</f>
        <v>30.478142076502731</v>
      </c>
      <c r="K4" s="17">
        <f t="shared" ref="K4:K7" si="3">C4/G4</f>
        <v>23.410283315844701</v>
      </c>
      <c r="L4" s="1"/>
      <c r="M4" s="5"/>
    </row>
    <row r="5" spans="1:13">
      <c r="A5" s="3" t="s">
        <v>6</v>
      </c>
      <c r="B5" s="4">
        <v>77830</v>
      </c>
      <c r="C5" s="4">
        <v>84960</v>
      </c>
      <c r="D5" s="4">
        <v>54810</v>
      </c>
      <c r="E5" s="4">
        <v>65120</v>
      </c>
      <c r="F5" s="4">
        <v>3177</v>
      </c>
      <c r="G5" s="4">
        <v>4618</v>
      </c>
      <c r="H5" s="16">
        <f t="shared" si="1"/>
        <v>0.29577283823718359</v>
      </c>
      <c r="I5" s="16">
        <f t="shared" si="1"/>
        <v>0.2335216572504708</v>
      </c>
      <c r="J5" s="17">
        <f t="shared" si="2"/>
        <v>26.742209631728045</v>
      </c>
      <c r="K5" s="17">
        <f t="shared" si="3"/>
        <v>18.397574707665655</v>
      </c>
      <c r="L5" s="1"/>
      <c r="M5" s="5"/>
    </row>
    <row r="6" spans="1:13">
      <c r="A6" s="3" t="s">
        <v>7</v>
      </c>
      <c r="B6" s="4">
        <v>18340</v>
      </c>
      <c r="C6" s="4">
        <v>16620</v>
      </c>
      <c r="D6" s="4">
        <v>8680</v>
      </c>
      <c r="E6" s="4">
        <v>7060</v>
      </c>
      <c r="F6" s="4">
        <v>348</v>
      </c>
      <c r="G6" s="4">
        <v>302</v>
      </c>
      <c r="H6" s="16">
        <f t="shared" si="1"/>
        <v>0.52671755725190839</v>
      </c>
      <c r="I6" s="16">
        <f t="shared" si="1"/>
        <v>0.5752105896510229</v>
      </c>
      <c r="J6" s="17">
        <f t="shared" si="2"/>
        <v>47.758620689655174</v>
      </c>
      <c r="K6" s="17">
        <f t="shared" si="3"/>
        <v>55.033112582781456</v>
      </c>
      <c r="L6" s="1"/>
      <c r="M6" s="5"/>
    </row>
    <row r="7" spans="1:13">
      <c r="A7" s="3" t="s">
        <v>8</v>
      </c>
      <c r="B7" s="4">
        <v>32200</v>
      </c>
      <c r="C7" s="4">
        <v>32280</v>
      </c>
      <c r="D7" s="4">
        <v>20420</v>
      </c>
      <c r="E7" s="4">
        <v>20330</v>
      </c>
      <c r="F7" s="4">
        <v>867</v>
      </c>
      <c r="G7" s="4">
        <v>798</v>
      </c>
      <c r="H7" s="16">
        <f t="shared" si="1"/>
        <v>0.3658385093167702</v>
      </c>
      <c r="I7" s="16">
        <f t="shared" si="1"/>
        <v>0.3701982651796778</v>
      </c>
      <c r="J7" s="17">
        <f t="shared" si="2"/>
        <v>37.231833910034602</v>
      </c>
      <c r="K7" s="17">
        <f t="shared" si="3"/>
        <v>40.451127819548873</v>
      </c>
      <c r="L7" s="1"/>
      <c r="M7" s="5"/>
    </row>
    <row r="8" spans="1:13" hidden="1"/>
    <row r="9" spans="1:13" hidden="1">
      <c r="A9" s="7"/>
      <c r="B9" s="18" t="s">
        <v>13</v>
      </c>
      <c r="C9" s="18"/>
      <c r="D9" s="18"/>
      <c r="E9" s="18" t="s">
        <v>11</v>
      </c>
      <c r="F9" s="18"/>
      <c r="G9" s="18"/>
      <c r="H9" s="18" t="s">
        <v>9</v>
      </c>
      <c r="I9" s="18"/>
      <c r="J9" s="18"/>
      <c r="K9" s="18" t="s">
        <v>14</v>
      </c>
      <c r="L9" s="18"/>
      <c r="M9" s="18"/>
    </row>
    <row r="10" spans="1:13" hidden="1">
      <c r="A10" s="7"/>
      <c r="B10" s="2" t="s">
        <v>2</v>
      </c>
      <c r="C10" s="2" t="s">
        <v>3</v>
      </c>
      <c r="D10" s="10" t="s">
        <v>12</v>
      </c>
      <c r="E10" s="2" t="s">
        <v>2</v>
      </c>
      <c r="F10" s="2" t="s">
        <v>3</v>
      </c>
      <c r="G10" s="10" t="s">
        <v>12</v>
      </c>
      <c r="H10" s="2" t="s">
        <v>2</v>
      </c>
      <c r="I10" s="2" t="s">
        <v>3</v>
      </c>
      <c r="J10" s="10" t="s">
        <v>12</v>
      </c>
      <c r="K10" s="2" t="s">
        <v>2</v>
      </c>
      <c r="L10" s="2" t="s">
        <v>3</v>
      </c>
      <c r="M10" s="10" t="s">
        <v>12</v>
      </c>
    </row>
    <row r="11" spans="1:13" hidden="1">
      <c r="A11" s="3" t="s">
        <v>4</v>
      </c>
      <c r="B11" s="11">
        <f>B3</f>
        <v>652230</v>
      </c>
      <c r="C11" s="11">
        <f>C3</f>
        <v>669850</v>
      </c>
      <c r="D11" s="12">
        <f>C11/B11*100</f>
        <v>102.70150100424698</v>
      </c>
      <c r="E11" s="11">
        <f>B3-D3</f>
        <v>271100</v>
      </c>
      <c r="F11" s="11">
        <f>C3-E3</f>
        <v>272060</v>
      </c>
      <c r="G11" s="12">
        <f>F11/E11*100</f>
        <v>100.35411287347841</v>
      </c>
      <c r="H11" s="11">
        <f>F3</f>
        <v>14102</v>
      </c>
      <c r="I11" s="11">
        <f>G3</f>
        <v>13585</v>
      </c>
      <c r="J11" s="12">
        <f>I11/H11*100</f>
        <v>96.333853354134163</v>
      </c>
      <c r="K11" s="12">
        <f>B3/F3</f>
        <v>46.25088639909233</v>
      </c>
      <c r="L11" s="12">
        <f>C3/G3</f>
        <v>49.30806036069194</v>
      </c>
      <c r="M11" s="12">
        <f>L11/K11*100</f>
        <v>106.60997918011709</v>
      </c>
    </row>
    <row r="12" spans="1:13" hidden="1">
      <c r="A12" s="3" t="s">
        <v>5</v>
      </c>
      <c r="B12" s="11">
        <f>B4</f>
        <v>128370</v>
      </c>
      <c r="C12" s="11">
        <f>C4</f>
        <v>133860</v>
      </c>
      <c r="D12" s="12">
        <f>C12/B12*100</f>
        <v>104.27670016358962</v>
      </c>
      <c r="E12" s="11">
        <f>B4-D4</f>
        <v>44460</v>
      </c>
      <c r="F12" s="11">
        <f>C4-E4</f>
        <v>41350</v>
      </c>
      <c r="G12" s="12">
        <f>F12/E12*100</f>
        <v>93.004948268106162</v>
      </c>
      <c r="H12" s="11">
        <f>F4</f>
        <v>4392</v>
      </c>
      <c r="I12" s="11">
        <f>G4</f>
        <v>5718</v>
      </c>
      <c r="J12" s="12">
        <f>I12/H12*100</f>
        <v>130.19125683060108</v>
      </c>
      <c r="K12" s="12">
        <f>B4/F4</f>
        <v>29.228142076502731</v>
      </c>
      <c r="L12" s="12">
        <f>C4/G4</f>
        <v>23.410283315844701</v>
      </c>
      <c r="M12" s="12">
        <f>L12/K12*100</f>
        <v>80.095009989241987</v>
      </c>
    </row>
    <row r="13" spans="1:13" hidden="1">
      <c r="A13" s="3" t="s">
        <v>15</v>
      </c>
      <c r="B13" s="13">
        <f>B12/B11</f>
        <v>0.19681707373165908</v>
      </c>
      <c r="C13" s="13">
        <f>C12/C11</f>
        <v>0.19983578413077555</v>
      </c>
      <c r="D13" s="12">
        <f>C13/B13*100</f>
        <v>101.53376449607832</v>
      </c>
      <c r="E13" s="13">
        <f>E12/E11</f>
        <v>0.16399852452969385</v>
      </c>
      <c r="F13" s="13">
        <f>F12/F11</f>
        <v>0.15198853194148348</v>
      </c>
      <c r="G13" s="12">
        <f>F13/E13*100</f>
        <v>92.676767902240599</v>
      </c>
      <c r="H13" s="13">
        <f>H12/H11</f>
        <v>0.31144518508013047</v>
      </c>
      <c r="I13" s="13">
        <f>I12/I11</f>
        <v>0.42090541037909457</v>
      </c>
      <c r="J13" s="12">
        <f>I13/H13*100</f>
        <v>135.14590385168469</v>
      </c>
      <c r="K13" s="13">
        <f>K12/K11</f>
        <v>0.63194771715934794</v>
      </c>
      <c r="L13" s="13">
        <f>L12/L11</f>
        <v>0.47477599290251588</v>
      </c>
      <c r="M13" s="12">
        <f>L13/K13*100</f>
        <v>75.128998809690984</v>
      </c>
    </row>
    <row r="16" spans="1:13">
      <c r="B16" s="21" t="s">
        <v>13</v>
      </c>
      <c r="C16" s="21"/>
      <c r="D16" s="21" t="s">
        <v>11</v>
      </c>
      <c r="E16" s="21"/>
      <c r="F16" s="21" t="s">
        <v>10</v>
      </c>
      <c r="G16" s="21"/>
      <c r="H16" s="21" t="s">
        <v>9</v>
      </c>
      <c r="I16" s="21"/>
      <c r="J16" s="21" t="s">
        <v>14</v>
      </c>
      <c r="K16" s="21"/>
    </row>
    <row r="17" spans="1:11">
      <c r="B17" s="2" t="s">
        <v>3</v>
      </c>
      <c r="C17" s="10" t="s">
        <v>12</v>
      </c>
      <c r="D17" s="2" t="s">
        <v>3</v>
      </c>
      <c r="E17" s="10" t="s">
        <v>12</v>
      </c>
      <c r="F17" s="2" t="s">
        <v>3</v>
      </c>
      <c r="G17" s="10" t="s">
        <v>12</v>
      </c>
      <c r="H17" s="2" t="s">
        <v>3</v>
      </c>
      <c r="I17" s="10" t="s">
        <v>12</v>
      </c>
      <c r="J17" s="2" t="s">
        <v>3</v>
      </c>
      <c r="K17" s="10" t="s">
        <v>12</v>
      </c>
    </row>
    <row r="18" spans="1:11">
      <c r="A18" s="3" t="s">
        <v>5</v>
      </c>
      <c r="B18" s="8">
        <f>C4</f>
        <v>133860</v>
      </c>
      <c r="C18" s="14">
        <f>C4/B4-1</f>
        <v>4.2767001635896307E-2</v>
      </c>
      <c r="D18" s="8">
        <f>C4-E4</f>
        <v>41350</v>
      </c>
      <c r="E18" s="14">
        <f>D18/(B4-D4)-1</f>
        <v>-6.9950517318938421E-2</v>
      </c>
      <c r="F18" s="14">
        <f>D18/B18</f>
        <v>0.3089048259375467</v>
      </c>
      <c r="G18" s="14">
        <f>F18/((B4-D4)/B4)-1</f>
        <v>-0.10809463550150999</v>
      </c>
      <c r="H18" s="8">
        <f>G4</f>
        <v>5718</v>
      </c>
      <c r="I18" s="14">
        <f>G4/F4-1</f>
        <v>0.30191256830601088</v>
      </c>
      <c r="J18" s="9">
        <f>C4/G4</f>
        <v>23.410283315844701</v>
      </c>
      <c r="K18" s="14">
        <f>J18/(B4/F4)-1</f>
        <v>-0.19904990010758017</v>
      </c>
    </row>
    <row r="19" spans="1:11">
      <c r="A19" s="3" t="s">
        <v>6</v>
      </c>
      <c r="B19" s="8">
        <f t="shared" ref="B19:B21" si="4">C5</f>
        <v>84960</v>
      </c>
      <c r="C19" s="14">
        <f t="shared" ref="C19:C21" si="5">C5/B5-1</f>
        <v>9.160991905434912E-2</v>
      </c>
      <c r="D19" s="8">
        <f t="shared" ref="D19:D21" si="6">C5-E5</f>
        <v>19840</v>
      </c>
      <c r="E19" s="14">
        <f t="shared" ref="E19:E21" si="7">D19/(B5-D5)-1</f>
        <v>-0.13814074717636837</v>
      </c>
      <c r="F19" s="14">
        <f t="shared" ref="F19:F21" si="8">D19/B19</f>
        <v>0.2335216572504708</v>
      </c>
      <c r="G19" s="14">
        <f t="shared" ref="G19:G21" si="9">F19/((B5-D5)/B5)-1</f>
        <v>-0.21046956629869051</v>
      </c>
      <c r="H19" s="8">
        <f t="shared" ref="H19:H21" si="10">G5</f>
        <v>4618</v>
      </c>
      <c r="I19" s="14">
        <f>G5/F5-1</f>
        <v>0.45357255272269437</v>
      </c>
      <c r="J19" s="9">
        <f t="shared" ref="J19:J21" si="11">C5/G5</f>
        <v>18.397574707665655</v>
      </c>
      <c r="K19" s="14">
        <f t="shared" ref="K19:K21" si="12">J19/(B5/F5)-1</f>
        <v>-0.24901586989266622</v>
      </c>
    </row>
    <row r="20" spans="1:11">
      <c r="A20" s="3" t="s">
        <v>7</v>
      </c>
      <c r="B20" s="8">
        <f t="shared" si="4"/>
        <v>16620</v>
      </c>
      <c r="C20" s="14">
        <f t="shared" si="5"/>
        <v>-9.3784078516902958E-2</v>
      </c>
      <c r="D20" s="8">
        <f t="shared" si="6"/>
        <v>9560</v>
      </c>
      <c r="E20" s="14">
        <f t="shared" si="7"/>
        <v>-1.0351966873705987E-2</v>
      </c>
      <c r="F20" s="14">
        <f t="shared" si="8"/>
        <v>0.5752105896510229</v>
      </c>
      <c r="G20" s="14">
        <f t="shared" si="9"/>
        <v>9.2066481801217348E-2</v>
      </c>
      <c r="H20" s="8">
        <f t="shared" si="10"/>
        <v>302</v>
      </c>
      <c r="I20" s="14">
        <f>G6/F6-1</f>
        <v>-0.13218390804597702</v>
      </c>
      <c r="J20" s="9">
        <f t="shared" si="11"/>
        <v>55.033112582781456</v>
      </c>
      <c r="K20" s="14">
        <f t="shared" si="12"/>
        <v>4.4248810185820497E-2</v>
      </c>
    </row>
    <row r="21" spans="1:11">
      <c r="A21" s="3" t="s">
        <v>8</v>
      </c>
      <c r="B21" s="8">
        <f t="shared" si="4"/>
        <v>32280</v>
      </c>
      <c r="C21" s="14">
        <f t="shared" si="5"/>
        <v>2.4844720496894901E-3</v>
      </c>
      <c r="D21" s="8">
        <f t="shared" si="6"/>
        <v>11950</v>
      </c>
      <c r="E21" s="14">
        <f t="shared" si="7"/>
        <v>1.4431239388794648E-2</v>
      </c>
      <c r="F21" s="14">
        <f t="shared" si="8"/>
        <v>0.3701982651796778</v>
      </c>
      <c r="G21" s="14">
        <f t="shared" si="9"/>
        <v>1.1917159489441831E-2</v>
      </c>
      <c r="H21" s="8">
        <f t="shared" si="10"/>
        <v>798</v>
      </c>
      <c r="I21" s="14">
        <f>G7/F7-1</f>
        <v>-7.9584775086505188E-2</v>
      </c>
      <c r="J21" s="9">
        <f t="shared" si="11"/>
        <v>40.451127819548873</v>
      </c>
      <c r="K21" s="14">
        <f t="shared" si="12"/>
        <v>8.9165460234437166E-2</v>
      </c>
    </row>
  </sheetData>
  <mergeCells count="13">
    <mergeCell ref="H9:J9"/>
    <mergeCell ref="K9:M9"/>
    <mergeCell ref="B16:C16"/>
    <mergeCell ref="D16:E16"/>
    <mergeCell ref="F16:G16"/>
    <mergeCell ref="H16:I16"/>
    <mergeCell ref="J16:K16"/>
    <mergeCell ref="A1:A2"/>
    <mergeCell ref="B1:C1"/>
    <mergeCell ref="D1:E1"/>
    <mergeCell ref="F1:G1"/>
    <mergeCell ref="B9:D9"/>
    <mergeCell ref="E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Mission 1 - Question 2</vt:lpstr>
      <vt:lpstr>Mission 1 - Questions 3 et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vero</cp:lastModifiedBy>
  <dcterms:created xsi:type="dcterms:W3CDTF">2018-11-01T11:01:03Z</dcterms:created>
  <dcterms:modified xsi:type="dcterms:W3CDTF">2019-04-17T08:01:06Z</dcterms:modified>
</cp:coreProperties>
</file>